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goc.tran\Downloads\"/>
    </mc:Choice>
  </mc:AlternateContent>
  <xr:revisionPtr revIDLastSave="0" documentId="8_{7BABA667-2685-4D4F-8E7C-21F332ACC0CF}" xr6:coauthVersionLast="47" xr6:coauthVersionMax="47" xr10:uidLastSave="{00000000-0000-0000-0000-000000000000}"/>
  <bookViews>
    <workbookView xWindow="-110" yWindow="-110" windowWidth="19420" windowHeight="10300" xr2:uid="{48DAF50A-DB98-489F-B5AB-0AFE2B396E25}"/>
  </bookViews>
  <sheets>
    <sheet name="4. SPEC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SCM40" localSheetId="0">'[1]Raw material movement'!#REF!</definedName>
    <definedName name="____SCM40">'[1]Raw material movement'!#REF!</definedName>
    <definedName name="___SCM40">'[2]Raw material movement'!#REF!</definedName>
    <definedName name="__SCM40">'[3]Raw material movement'!#REF!</definedName>
    <definedName name="_2DATA_DATA2_L">'[4]#REF'!#REF!</definedName>
    <definedName name="_DATA_DATA2_L">'[5]#REF'!#REF!</definedName>
    <definedName name="_Fill" hidden="1">#REF!</definedName>
    <definedName name="_SCM40" localSheetId="0">'[2]Raw material movement'!#REF!</definedName>
    <definedName name="_SCM40">'[2]Raw material movement'!#REF!</definedName>
    <definedName name="AB">#REF!</definedName>
    <definedName name="CODE">[7]CODE!$A$6:$B$156</definedName>
    <definedName name="DA" localSheetId="0">'[8]Raw material movement'!#REF!</definedName>
    <definedName name="DA">'[8]Raw material movement'!#REF!</definedName>
    <definedName name="df">'[2]Raw material movement'!#REF!</definedName>
    <definedName name="dsdf">'[9]Raw material movement'!#REF!</definedName>
    <definedName name="GDFD">'[10]Raw material movement'!#REF!</definedName>
    <definedName name="IB">#REF!</definedName>
    <definedName name="INTERNAL_INVOICE" localSheetId="0">[11]UN!#REF!</definedName>
    <definedName name="INTERNAL_INVOICE">[11]UN!#REF!</definedName>
    <definedName name="MAHANG">#REF!</definedName>
    <definedName name="MAVT">[12]Code!$A$7:$A$73</definedName>
    <definedName name="NAVY" hidden="1">#REF!</definedName>
    <definedName name="PRICE">#REF!</definedName>
    <definedName name="_xlnm.Print_Area" localSheetId="0">'4. SPEC'!$A$1:$M$19</definedName>
    <definedName name="s" localSheetId="0" hidden="1">#REF!</definedName>
    <definedName name="s" hidden="1">#REF!</definedName>
    <definedName name="SESEAM" hidden="1">#REF!</definedName>
    <definedName name="style">#REF!</definedName>
    <definedName name="WAFOR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2" i="1" l="1"/>
  <c r="L22" i="1" s="1"/>
  <c r="I22" i="1"/>
  <c r="H22" i="1" s="1"/>
  <c r="G22" i="1" s="1"/>
  <c r="K20" i="1"/>
  <c r="L20" i="1" s="1"/>
  <c r="I20" i="1"/>
  <c r="H20" i="1"/>
  <c r="G20" i="1"/>
  <c r="J19" i="1"/>
  <c r="K19" i="1" s="1"/>
  <c r="L19" i="1" s="1"/>
  <c r="I19" i="1"/>
  <c r="H19" i="1" s="1"/>
  <c r="G19" i="1" s="1"/>
  <c r="J18" i="1"/>
  <c r="I18" i="1" s="1"/>
  <c r="H18" i="1" s="1"/>
  <c r="G18" i="1" s="1"/>
  <c r="J17" i="1"/>
  <c r="K17" i="1" s="1"/>
  <c r="L17" i="1" s="1"/>
  <c r="J16" i="1"/>
  <c r="K16" i="1" s="1"/>
  <c r="L16" i="1" s="1"/>
  <c r="I16" i="1"/>
  <c r="H16" i="1"/>
  <c r="G16" i="1"/>
  <c r="J15" i="1"/>
  <c r="K15" i="1" s="1"/>
  <c r="L15" i="1" s="1"/>
  <c r="I15" i="1"/>
  <c r="H15" i="1"/>
  <c r="G15" i="1"/>
  <c r="K14" i="1"/>
  <c r="L14" i="1" s="1"/>
  <c r="L21" i="1" s="1"/>
  <c r="I14" i="1"/>
  <c r="H14" i="1" s="1"/>
  <c r="J13" i="1"/>
  <c r="K13" i="1" s="1"/>
  <c r="L13" i="1" s="1"/>
  <c r="I13" i="1"/>
  <c r="H13" i="1" s="1"/>
  <c r="G13" i="1" s="1"/>
  <c r="K12" i="1"/>
  <c r="L12" i="1" s="1"/>
  <c r="I12" i="1"/>
  <c r="H12" i="1" s="1"/>
  <c r="G12" i="1" s="1"/>
  <c r="L11" i="1"/>
  <c r="H11" i="1"/>
  <c r="K10" i="1"/>
  <c r="L10" i="1" s="1"/>
  <c r="I10" i="1"/>
  <c r="H10" i="1" s="1"/>
  <c r="G10" i="1" s="1"/>
  <c r="K9" i="1"/>
  <c r="L9" i="1" s="1"/>
  <c r="I9" i="1"/>
  <c r="H9" i="1" s="1"/>
  <c r="G9" i="1" s="1"/>
  <c r="J8" i="1"/>
  <c r="K8" i="1" s="1"/>
  <c r="L8" i="1" s="1"/>
  <c r="K7" i="1"/>
  <c r="L7" i="1" s="1"/>
  <c r="I7" i="1"/>
  <c r="H7" i="1" s="1"/>
  <c r="G7" i="1" s="1"/>
  <c r="K6" i="1"/>
  <c r="L6" i="1" s="1"/>
  <c r="I6" i="1"/>
  <c r="H6" i="1" s="1"/>
  <c r="G6" i="1" s="1"/>
  <c r="I17" i="1" l="1"/>
  <c r="H17" i="1" s="1"/>
  <c r="G17" i="1" s="1"/>
  <c r="I8" i="1"/>
  <c r="H8" i="1" s="1"/>
  <c r="G8" i="1" s="1"/>
  <c r="H21" i="1"/>
  <c r="G14" i="1"/>
  <c r="G21" i="1" s="1"/>
  <c r="K18" i="1"/>
  <c r="L18" i="1" s="1"/>
  <c r="I21" i="1"/>
  <c r="K21" i="1"/>
</calcChain>
</file>

<file path=xl/sharedStrings.xml><?xml version="1.0" encoding="utf-8"?>
<sst xmlns="http://schemas.openxmlformats.org/spreadsheetml/2006/main" count="68" uniqueCount="64">
  <si>
    <t xml:space="preserve">CUTTING DOCKET 
TÁC NGHIỆP </t>
  </si>
  <si>
    <t>GOLF-WANG</t>
  </si>
  <si>
    <t>DATE:</t>
  </si>
  <si>
    <t xml:space="preserve">STYLE NUMBER:                                                                                                                                                                                           </t>
  </si>
  <si>
    <t>VENDOR REF:</t>
  </si>
  <si>
    <t>DESCRIPTION:</t>
  </si>
  <si>
    <t xml:space="preserve">Sweatpants </t>
  </si>
  <si>
    <t>SEASON:</t>
  </si>
  <si>
    <t>MER : THÚY/TÂM/HIỆP - 252</t>
  </si>
  <si>
    <t>Point</t>
  </si>
  <si>
    <t>Description</t>
  </si>
  <si>
    <t>Translation</t>
  </si>
  <si>
    <t>Tol</t>
  </si>
  <si>
    <t>XS</t>
  </si>
  <si>
    <t>S</t>
  </si>
  <si>
    <t>M</t>
  </si>
  <si>
    <t>L</t>
  </si>
  <si>
    <t>XL</t>
  </si>
  <si>
    <t>2XL</t>
  </si>
  <si>
    <t>GRADE</t>
  </si>
  <si>
    <t>UA COMMENTS</t>
  </si>
  <si>
    <t>Waist (relaxed)</t>
  </si>
  <si>
    <t>Eo đo êm</t>
  </si>
  <si>
    <t>Waist (extended)</t>
  </si>
  <si>
    <t>Eo đo căng</t>
  </si>
  <si>
    <t>Hip ( 9" from top of waistband)</t>
  </si>
  <si>
    <t>Mông đo cách cạnh trên lưng 9"</t>
  </si>
  <si>
    <t xml:space="preserve">Front rise from top of waistband </t>
  </si>
  <si>
    <t>Dài đáy TRƯỚC từ mép trên lưng (KHONG TINH ĐÁP ĐÁY)</t>
  </si>
  <si>
    <t>UPDATE TS VÌ THÊM ĐÁP ĐÁY 14-7-2023</t>
  </si>
  <si>
    <t>Điều chỉnh cho phù hợp với thiết kế mới</t>
  </si>
  <si>
    <t xml:space="preserve">Back rise from top of waistband </t>
  </si>
  <si>
    <t>Dài đáy SAU từ mép trên lưng (KHÔNG TÍNH DAP DÁY)</t>
  </si>
  <si>
    <t>UPDATE TS VÌ THÊM ĐÁP ĐÁY 14-7-2024</t>
  </si>
  <si>
    <t>1/2 vòng đùi - đo tại dưới chèn đáy</t>
  </si>
  <si>
    <t>UA-UPDATE TS CÁCH ĐO ĐÙI TẠI DƯỚI CHÈN ĐÁY-16-11-2023</t>
  </si>
  <si>
    <t>1/2 Knee ( 13 3/8" from crotch)</t>
  </si>
  <si>
    <t>1/2 vòng gối cách  đáy 13 3/8"</t>
  </si>
  <si>
    <t>điều chỉnh vị trí đo cho phù hợp</t>
  </si>
  <si>
    <t>1/2 Leg opening (extended)</t>
  </si>
  <si>
    <t>1/2 rộng lai đo căng</t>
  </si>
  <si>
    <t>1/2 Leg opening (relaxed)</t>
  </si>
  <si>
    <t>Rộng lai quần đo êm</t>
  </si>
  <si>
    <t>Hem width</t>
  </si>
  <si>
    <t>to bản lai thành phẩm</t>
  </si>
  <si>
    <t xml:space="preserve">Inseam </t>
  </si>
  <si>
    <t>DàI sườn trong</t>
  </si>
  <si>
    <t>Waistband height</t>
  </si>
  <si>
    <t xml:space="preserve">Thành phẩm lưng </t>
  </si>
  <si>
    <t>Pocket length opening</t>
  </si>
  <si>
    <t>Rộng miệng túi sườn</t>
  </si>
  <si>
    <t>Back  pocket width</t>
  </si>
  <si>
    <t>Rộng miệng túi sau</t>
  </si>
  <si>
    <t>Elastic at waist</t>
  </si>
  <si>
    <t>Định mức thun lưng - to bản 6cm (ĐƠN VỊ CM)</t>
  </si>
  <si>
    <t>Elastic at hem</t>
  </si>
  <si>
    <t>Định mức thun lai- to bản 4cm (ĐƠN VỊ CM)</t>
  </si>
  <si>
    <t>Drawcord at waist</t>
  </si>
  <si>
    <t>Định mức dây luồn lưng- dư ra mỗi đầu 20cm- có thắt nút 2 đầu (ĐƠN VỊ CM)</t>
  </si>
  <si>
    <t>NOTE: NHẢY SIZE THEO BƯỚC NHẢY SATURDAY</t>
  </si>
  <si>
    <t>THÊU THÂN TRƯỚC TRÁI NGƯỜI MẶC (BTP)</t>
  </si>
  <si>
    <t>DUYỆT HÌNH IN THEO PP G10PA37A2 MÀU GREEN ĐÃ CHUYỂN CHỊ NGOÃN 8.6.23</t>
  </si>
  <si>
    <t>DUYỆT HÌNH IN THEO PP G10PA37A2 MÀU RED ĐÃ CHUYỂN CHỊ NGOÃN 8.6.23</t>
  </si>
  <si>
    <t>G10PA83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</si>
</sst>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?/2"/>
    <numFmt numFmtId="165" formatCode="#\ ?/4"/>
    <numFmt numFmtId="166" formatCode="#\ ?/8"/>
    <numFmt numFmtId="167" formatCode="0.0"/>
  </numFmts>
  <fonts count="1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Muli"/>
    </font>
    <font>
      <sz val="11"/>
      <name val="Calibri"/>
      <family val="2"/>
    </font>
    <font>
      <sz val="11"/>
      <color rgb="FF000000"/>
      <name val="Muli"/>
    </font>
    <font>
      <sz val="11"/>
      <color theme="1"/>
      <name val="Muli"/>
    </font>
    <font>
      <b/>
      <sz val="11"/>
      <color rgb="FF000000"/>
      <name val="Muli"/>
    </font>
    <font>
      <b/>
      <sz val="14"/>
      <color rgb="FF000000"/>
      <name val="Muli"/>
    </font>
    <font>
      <b/>
      <sz val="10"/>
      <color rgb="FF000000"/>
      <name val="Muli"/>
    </font>
    <font>
      <sz val="10"/>
      <color rgb="FF000000"/>
      <name val="Muli"/>
    </font>
    <font>
      <sz val="14"/>
      <color theme="1"/>
      <name val="Muli"/>
    </font>
    <font>
      <b/>
      <sz val="11"/>
      <color rgb="FFFF0000"/>
      <name val="Muli"/>
    </font>
    <font>
      <b/>
      <sz val="11"/>
      <name val="Muli"/>
    </font>
    <font>
      <b/>
      <sz val="9"/>
      <color theme="1"/>
      <name val="Muli"/>
    </font>
    <font>
      <sz val="14"/>
      <color rgb="FFFF0000"/>
      <name val="Muli"/>
    </font>
    <font>
      <b/>
      <sz val="10"/>
      <color rgb="FFFF0000"/>
      <name val="Muli"/>
    </font>
    <font>
      <b/>
      <sz val="8"/>
      <color theme="1"/>
      <name val="Muli"/>
    </font>
    <font>
      <sz val="8"/>
      <color theme="1"/>
      <name val="Muli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2" fillId="0" borderId="1" xfId="1" applyFont="1" applyBorder="1" applyAlignment="1">
      <alignment vertical="center" wrapText="1"/>
    </xf>
    <xf numFmtId="0" fontId="3" fillId="0" borderId="2" xfId="1" applyFont="1" applyBorder="1"/>
    <xf numFmtId="0" fontId="3" fillId="0" borderId="3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14" fontId="4" fillId="0" borderId="1" xfId="1" applyNumberFormat="1" applyFont="1" applyBorder="1" applyAlignment="1">
      <alignment horizontal="center" vertical="center"/>
    </xf>
    <xf numFmtId="14" fontId="4" fillId="0" borderId="4" xfId="1" applyNumberFormat="1" applyFont="1" applyBorder="1" applyAlignment="1">
      <alignment vertical="center"/>
    </xf>
    <xf numFmtId="14" fontId="4" fillId="0" borderId="0" xfId="1" applyNumberFormat="1" applyFont="1" applyAlignment="1">
      <alignment vertical="center"/>
    </xf>
    <xf numFmtId="14" fontId="4" fillId="0" borderId="5" xfId="1" applyNumberFormat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5" fillId="2" borderId="0" xfId="1" applyFont="1" applyFill="1" applyAlignment="1">
      <alignment vertical="center"/>
    </xf>
    <xf numFmtId="0" fontId="1" fillId="0" borderId="0" xfId="1"/>
    <xf numFmtId="0" fontId="6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center" vertical="center" wrapText="1"/>
    </xf>
    <xf numFmtId="0" fontId="4" fillId="0" borderId="4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left" vertical="center"/>
    </xf>
    <xf numFmtId="0" fontId="3" fillId="0" borderId="7" xfId="1" applyFont="1" applyBorder="1"/>
    <xf numFmtId="0" fontId="3" fillId="0" borderId="8" xfId="1" applyFont="1" applyBorder="1"/>
    <xf numFmtId="0" fontId="4" fillId="0" borderId="1" xfId="1" applyFont="1" applyBorder="1" applyAlignment="1">
      <alignment horizontal="center" vertical="center"/>
    </xf>
    <xf numFmtId="0" fontId="5" fillId="0" borderId="6" xfId="1" applyFont="1" applyBorder="1" applyAlignment="1">
      <alignment vertical="center"/>
    </xf>
    <xf numFmtId="0" fontId="7" fillId="0" borderId="7" xfId="1" applyFont="1" applyBorder="1" applyAlignment="1">
      <alignment vertical="center"/>
    </xf>
    <xf numFmtId="0" fontId="8" fillId="0" borderId="7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5" fillId="0" borderId="7" xfId="1" applyFont="1" applyBorder="1" applyAlignment="1">
      <alignment horizontal="center" vertical="center"/>
    </xf>
    <xf numFmtId="0" fontId="5" fillId="0" borderId="7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7" fillId="0" borderId="12" xfId="1" applyFont="1" applyBorder="1" applyAlignment="1">
      <alignment horizontal="left" vertical="center"/>
    </xf>
    <xf numFmtId="0" fontId="7" fillId="0" borderId="1" xfId="1" applyFont="1" applyBorder="1" applyAlignment="1">
      <alignment horizontal="left" vertical="center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14" fontId="7" fillId="0" borderId="13" xfId="1" applyNumberFormat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 wrapText="1"/>
    </xf>
    <xf numFmtId="0" fontId="10" fillId="0" borderId="12" xfId="1" applyFont="1" applyBorder="1" applyAlignment="1">
      <alignment horizontal="left" vertical="center" wrapText="1"/>
    </xf>
    <xf numFmtId="12" fontId="11" fillId="3" borderId="12" xfId="1" applyNumberFormat="1" applyFont="1" applyFill="1" applyBorder="1" applyAlignment="1">
      <alignment horizontal="center" vertical="center"/>
    </xf>
    <xf numFmtId="164" fontId="6" fillId="0" borderId="12" xfId="1" applyNumberFormat="1" applyFont="1" applyBorder="1" applyAlignment="1">
      <alignment horizontal="center" vertical="center"/>
    </xf>
    <xf numFmtId="164" fontId="2" fillId="0" borderId="12" xfId="1" applyNumberFormat="1" applyFont="1" applyBorder="1" applyAlignment="1">
      <alignment horizontal="center" vertical="center"/>
    </xf>
    <xf numFmtId="0" fontId="5" fillId="0" borderId="12" xfId="1" applyFont="1" applyBorder="1" applyAlignment="1">
      <alignment vertical="center"/>
    </xf>
    <xf numFmtId="12" fontId="6" fillId="0" borderId="12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164" fontId="12" fillId="0" borderId="12" xfId="1" applyNumberFormat="1" applyFont="1" applyBorder="1" applyAlignment="1">
      <alignment horizontal="center" vertical="center"/>
    </xf>
    <xf numFmtId="0" fontId="13" fillId="0" borderId="12" xfId="1" applyFont="1" applyBorder="1" applyAlignment="1">
      <alignment horizontal="left" vertical="center"/>
    </xf>
    <xf numFmtId="0" fontId="2" fillId="0" borderId="12" xfId="1" applyFont="1" applyBorder="1" applyAlignment="1">
      <alignment horizontal="left" vertical="center"/>
    </xf>
    <xf numFmtId="165" fontId="12" fillId="0" borderId="12" xfId="1" applyNumberFormat="1" applyFont="1" applyBorder="1" applyAlignment="1">
      <alignment horizontal="center" vertical="center"/>
    </xf>
    <xf numFmtId="0" fontId="14" fillId="3" borderId="12" xfId="1" applyFont="1" applyFill="1" applyBorder="1" applyAlignment="1">
      <alignment horizontal="left" vertical="center" wrapText="1"/>
    </xf>
    <xf numFmtId="164" fontId="11" fillId="3" borderId="12" xfId="1" applyNumberFormat="1" applyFont="1" applyFill="1" applyBorder="1" applyAlignment="1">
      <alignment horizontal="center" vertical="center"/>
    </xf>
    <xf numFmtId="0" fontId="15" fillId="3" borderId="12" xfId="1" applyFont="1" applyFill="1" applyBorder="1" applyAlignment="1">
      <alignment horizontal="left" vertical="center"/>
    </xf>
    <xf numFmtId="0" fontId="16" fillId="3" borderId="12" xfId="1" applyFont="1" applyFill="1" applyBorder="1" applyAlignment="1">
      <alignment horizontal="left" vertical="center"/>
    </xf>
    <xf numFmtId="0" fontId="17" fillId="3" borderId="0" xfId="1" applyFont="1" applyFill="1" applyAlignment="1">
      <alignment vertical="center"/>
    </xf>
    <xf numFmtId="0" fontId="17" fillId="4" borderId="0" xfId="1" applyFont="1" applyFill="1" applyAlignment="1">
      <alignment vertical="center"/>
    </xf>
    <xf numFmtId="0" fontId="5" fillId="4" borderId="0" xfId="1" applyFont="1" applyFill="1" applyAlignment="1">
      <alignment vertical="center"/>
    </xf>
    <xf numFmtId="166" fontId="2" fillId="0" borderId="13" xfId="1" applyNumberFormat="1" applyFont="1" applyBorder="1" applyAlignment="1">
      <alignment horizontal="center" vertical="center"/>
    </xf>
    <xf numFmtId="165" fontId="2" fillId="0" borderId="13" xfId="1" applyNumberFormat="1" applyFont="1" applyBorder="1" applyAlignment="1">
      <alignment horizontal="center" vertical="center"/>
    </xf>
    <xf numFmtId="166" fontId="2" fillId="0" borderId="12" xfId="1" applyNumberFormat="1" applyFont="1" applyBorder="1" applyAlignment="1">
      <alignment horizontal="center" vertical="center"/>
    </xf>
    <xf numFmtId="164" fontId="2" fillId="0" borderId="13" xfId="1" applyNumberFormat="1" applyFont="1" applyBorder="1" applyAlignment="1">
      <alignment horizontal="center" vertical="center"/>
    </xf>
    <xf numFmtId="165" fontId="2" fillId="0" borderId="12" xfId="1" applyNumberFormat="1" applyFont="1" applyBorder="1" applyAlignment="1">
      <alignment horizontal="center" vertical="center"/>
    </xf>
    <xf numFmtId="166" fontId="6" fillId="0" borderId="12" xfId="1" applyNumberFormat="1" applyFont="1" applyBorder="1" applyAlignment="1">
      <alignment horizontal="center" vertical="center"/>
    </xf>
    <xf numFmtId="167" fontId="2" fillId="0" borderId="12" xfId="1" applyNumberFormat="1" applyFont="1" applyBorder="1" applyAlignment="1">
      <alignment horizontal="center" vertical="center"/>
    </xf>
    <xf numFmtId="12" fontId="2" fillId="0" borderId="12" xfId="1" applyNumberFormat="1" applyFont="1" applyBorder="1" applyAlignment="1">
      <alignment horizontal="left" vertical="center"/>
    </xf>
    <xf numFmtId="0" fontId="2" fillId="2" borderId="0" xfId="1" applyFont="1" applyFill="1" applyAlignment="1">
      <alignment vertical="center"/>
    </xf>
    <xf numFmtId="0" fontId="5" fillId="0" borderId="12" xfId="1" applyFont="1" applyBorder="1" applyAlignment="1">
      <alignment horizontal="left" vertical="center"/>
    </xf>
    <xf numFmtId="165" fontId="6" fillId="0" borderId="12" xfId="1" applyNumberFormat="1" applyFont="1" applyBorder="1" applyAlignment="1">
      <alignment horizontal="center" vertical="center"/>
    </xf>
    <xf numFmtId="12" fontId="5" fillId="0" borderId="12" xfId="1" applyNumberFormat="1" applyFont="1" applyBorder="1" applyAlignment="1">
      <alignment horizontal="left" vertical="center"/>
    </xf>
    <xf numFmtId="12" fontId="2" fillId="0" borderId="12" xfId="1" applyNumberFormat="1" applyFont="1" applyBorder="1" applyAlignment="1">
      <alignment vertical="center"/>
    </xf>
    <xf numFmtId="2" fontId="6" fillId="0" borderId="12" xfId="1" applyNumberFormat="1" applyFont="1" applyBorder="1" applyAlignment="1">
      <alignment horizontal="center" vertical="center"/>
    </xf>
    <xf numFmtId="0" fontId="2" fillId="0" borderId="12" xfId="1" applyFont="1" applyBorder="1" applyAlignment="1">
      <alignment vertical="center"/>
    </xf>
    <xf numFmtId="0" fontId="2" fillId="0" borderId="12" xfId="1" applyFont="1" applyBorder="1" applyAlignment="1">
      <alignment horizontal="center" vertical="center"/>
    </xf>
    <xf numFmtId="12" fontId="5" fillId="0" borderId="12" xfId="1" applyNumberFormat="1" applyFont="1" applyBorder="1" applyAlignment="1">
      <alignment horizontal="center" vertical="center"/>
    </xf>
    <xf numFmtId="0" fontId="1" fillId="0" borderId="0" xfId="1" quotePrefix="1"/>
  </cellXfs>
  <cellStyles count="2">
    <cellStyle name="Normal" xfId="0" builtinId="0"/>
    <cellStyle name="Normal 9 2" xfId="1" xr:uid="{C0CF0EA4-8045-4C2A-8BF4-3495BEECB8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635000</xdr:colOff>
      <xdr:row>0</xdr:row>
      <xdr:rowOff>31751</xdr:rowOff>
    </xdr:from>
    <xdr:to>
      <xdr:col>12</xdr:col>
      <xdr:colOff>317500</xdr:colOff>
      <xdr:row>3</xdr:row>
      <xdr:rowOff>275348</xdr:rowOff>
    </xdr:to>
    <xdr:pic>
      <xdr:nvPicPr>
        <xdr:cNvPr id="3" name="Picture 2" descr="Front and back of a pair of pants&#10;&#10;Description automatically generated">
          <a:extLst>
            <a:ext uri="{FF2B5EF4-FFF2-40B4-BE49-F238E27FC236}">
              <a16:creationId xmlns:a16="http://schemas.microsoft.com/office/drawing/2014/main" id="{46378F45-B8A7-4B19-89F9-6F466F2C77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65417" y="31751"/>
          <a:ext cx="1185333" cy="11431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AI\BCThue\Nam%202009\Tu%20van%20ke%20toan\Monthly%20report%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OTHERS\TRIMS%20&amp;%20FABRIC%20LIST\MARSHALL%20ARTIST\SP12%20PRODUCTION\trim\TRIMLIST\MAI\BCThue\Nam%202009\Tu%20van%20ke%20toan\Monthly%20report%200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MR.%20HAI%20PLANNING\WovenForm.xlsb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ThuTo\Desktop\Unavailable\COST_PRICE_Game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\\datasvr\Un-Available\Merchandising\CUSTOMERS\2%20-%20NEW%20FOLDER%20SYSTEM\CUSTOMERS\GOLF%20WANG\7.%20SS24\DROP%201,2,3\2%20-%20PRODUCTION\3.%20STYLE%20FILE%20-%20COMMENTS\CUTTING%20DOCKETS\DROP%201\G10PA81-CUTTING%20DOCKET-THE%20FEELING%20SWEATPANTS.XLSX" TargetMode="External"/><Relationship Id="rId2" Type="http://schemas.microsoft.com/office/2019/04/relationships/externalLinkLongPath" Target="file:///\\datasvr\Un-Available\Merchandising\CUSTOMERS\2%20-%20NEW%20FOLDER%20SYSTEM\CUSTOMERS\GOLF%20WANG\7.%20SS24\DROP%201,2,3\2%20-%20PRODUCTION\3.%20STYLE%20FILE%20-%20COMMENTS\CUTTING%20DOCKETS\DROP%201\G10PA81-CUTTING%20DOCKET-THE%20FEELING%20SWEATPANTS.XLSX?0C6F0668" TargetMode="External"/><Relationship Id="rId1" Type="http://schemas.openxmlformats.org/officeDocument/2006/relationships/externalLinkPath" Target="file:///\\0C6F0668\G10PA81-CUTTING%20DOCKET-THE%20FEELING%20SWEATPANT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INTING\COSTING%20FOR%20MER\MUNSTER\MUNSTER%20FALL%20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CUSTOMERS\MARSHALL%20ARTIST\SAMPLING\SALESMAN%20SP12\STYLES%20FILE\TRIMS%20LIST\MAI\BCThue\Nam%202009\Tu%20van%20ke%20toan\Monthly%20report%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MAI\BCThue\Nam%202009\Tu%20van%20ke%20toan\Monthly%20report%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  <sheetName val="DATABASE"/>
      <sheetName val="STEP 5.0- STYLE COSTING SHEET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venMaster"/>
      <sheetName val="Woven PO"/>
      <sheetName val="UN"/>
      <sheetName val="CASH ADVANCE"/>
      <sheetName val="Request for payment"/>
      <sheetName val="YCKV"/>
      <sheetName val="Advance request"/>
      <sheetName val="Payment Request"/>
      <sheetName val="Sheet2"/>
      <sheetName val="GR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1. CUTTING DOCKET"/>
      <sheetName val="BLACK"/>
      <sheetName val="CREAM.BR"/>
      <sheetName val="2. TRIM CARD"/>
      <sheetName val="3. STICKER"/>
      <sheetName val="4. SPEC"/>
      <sheetName val="7. PACKING"/>
      <sheetName val="8. PP MEET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187BE-9996-40CB-B70E-37F740D86CEB}">
  <sheetPr>
    <pageSetUpPr fitToPage="1"/>
  </sheetPr>
  <dimension ref="A1:Z109"/>
  <sheetViews>
    <sheetView tabSelected="1" view="pageBreakPreview" zoomScale="60" zoomScaleNormal="55" workbookViewId="0">
      <selection activeCell="R10" sqref="R10"/>
    </sheetView>
  </sheetViews>
  <sheetFormatPr defaultColWidth="14.453125" defaultRowHeight="15" customHeight="1" x14ac:dyDescent="0.35"/>
  <cols>
    <col min="1" max="1" width="8.1796875" style="12" customWidth="1"/>
    <col min="2" max="2" width="8.7265625" style="12" customWidth="1"/>
    <col min="3" max="3" width="8.453125" style="12" customWidth="1"/>
    <col min="4" max="4" width="22.81640625" style="12" customWidth="1"/>
    <col min="5" max="5" width="41.54296875" style="12" hidden="1" customWidth="1"/>
    <col min="6" max="6" width="12.1796875" style="12" customWidth="1"/>
    <col min="7" max="7" width="11.453125" style="12" customWidth="1"/>
    <col min="8" max="9" width="10.81640625" style="12" customWidth="1"/>
    <col min="10" max="10" width="15.7265625" style="12" customWidth="1"/>
    <col min="11" max="12" width="10.81640625" style="12" customWidth="1"/>
    <col min="13" max="13" width="13.7265625" style="12" customWidth="1"/>
    <col min="14" max="14" width="58.7265625" style="12" hidden="1" customWidth="1"/>
    <col min="15" max="15" width="3.1796875" style="12" hidden="1" customWidth="1"/>
    <col min="16" max="26" width="8.81640625" style="12" customWidth="1"/>
    <col min="27" max="16384" width="14.453125" style="12"/>
  </cols>
  <sheetData>
    <row r="1" spans="1:26" ht="22.5" customHeight="1" x14ac:dyDescent="0.35">
      <c r="A1" s="1" t="s">
        <v>0</v>
      </c>
      <c r="B1" s="2"/>
      <c r="C1" s="3"/>
      <c r="D1" s="4" t="s">
        <v>1</v>
      </c>
      <c r="E1" s="2"/>
      <c r="F1" s="5" t="s">
        <v>2</v>
      </c>
      <c r="G1" s="3"/>
      <c r="H1" s="6">
        <v>44983</v>
      </c>
      <c r="I1" s="2"/>
      <c r="J1" s="2"/>
      <c r="K1" s="7"/>
      <c r="L1" s="8"/>
      <c r="M1" s="9"/>
      <c r="N1" s="10"/>
      <c r="O1" s="10"/>
      <c r="P1" s="10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20.25" customHeight="1" x14ac:dyDescent="0.35">
      <c r="A2" s="13" t="s">
        <v>3</v>
      </c>
      <c r="B2" s="2"/>
      <c r="C2" s="2"/>
      <c r="D2" s="4" t="s">
        <v>63</v>
      </c>
      <c r="E2" s="2"/>
      <c r="F2" s="5" t="s">
        <v>4</v>
      </c>
      <c r="G2" s="3"/>
      <c r="H2" s="14"/>
      <c r="I2" s="2"/>
      <c r="J2" s="2"/>
      <c r="K2" s="15"/>
      <c r="L2" s="16"/>
      <c r="M2" s="17"/>
      <c r="N2" s="10"/>
      <c r="O2" s="10"/>
      <c r="P2" s="10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ht="28.5" customHeight="1" x14ac:dyDescent="0.35">
      <c r="A3" s="18" t="s">
        <v>5</v>
      </c>
      <c r="B3" s="19"/>
      <c r="C3" s="20"/>
      <c r="D3" s="4" t="s">
        <v>6</v>
      </c>
      <c r="E3" s="2"/>
      <c r="F3" s="5" t="s">
        <v>7</v>
      </c>
      <c r="G3" s="3"/>
      <c r="H3" s="21"/>
      <c r="I3" s="2"/>
      <c r="J3" s="2"/>
      <c r="K3" s="15"/>
      <c r="L3" s="16"/>
      <c r="M3" s="17"/>
      <c r="N3" s="10"/>
      <c r="O3" s="10"/>
      <c r="P3" s="10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ht="28.5" customHeight="1" x14ac:dyDescent="0.35">
      <c r="A4" s="22"/>
      <c r="B4" s="23" t="s">
        <v>8</v>
      </c>
      <c r="C4" s="24"/>
      <c r="D4" s="24"/>
      <c r="E4" s="25"/>
      <c r="F4" s="26"/>
      <c r="G4" s="27"/>
      <c r="H4" s="26"/>
      <c r="I4" s="26"/>
      <c r="J4" s="26"/>
      <c r="K4" s="28"/>
      <c r="L4" s="29"/>
      <c r="M4" s="30"/>
      <c r="N4" s="10"/>
      <c r="O4" s="10"/>
      <c r="P4" s="10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ht="30" customHeight="1" x14ac:dyDescent="0.35">
      <c r="A5" s="31" t="s">
        <v>9</v>
      </c>
      <c r="B5" s="32" t="s">
        <v>10</v>
      </c>
      <c r="C5" s="2"/>
      <c r="D5" s="3"/>
      <c r="E5" s="31" t="s">
        <v>11</v>
      </c>
      <c r="F5" s="33" t="s">
        <v>12</v>
      </c>
      <c r="G5" s="33" t="s">
        <v>13</v>
      </c>
      <c r="H5" s="33" t="s">
        <v>14</v>
      </c>
      <c r="I5" s="33" t="s">
        <v>15</v>
      </c>
      <c r="J5" s="33" t="s">
        <v>16</v>
      </c>
      <c r="K5" s="34" t="s">
        <v>17</v>
      </c>
      <c r="L5" s="35" t="s">
        <v>18</v>
      </c>
      <c r="M5" s="36" t="s">
        <v>19</v>
      </c>
      <c r="N5" s="33" t="s">
        <v>20</v>
      </c>
      <c r="O5" s="33" t="s">
        <v>20</v>
      </c>
      <c r="P5" s="37"/>
      <c r="Q5" s="38"/>
      <c r="R5" s="38"/>
      <c r="S5" s="38"/>
      <c r="T5" s="38"/>
      <c r="U5" s="38"/>
      <c r="V5" s="38"/>
      <c r="W5" s="38"/>
      <c r="X5" s="38"/>
      <c r="Y5" s="38"/>
      <c r="Z5" s="38"/>
    </row>
    <row r="6" spans="1:26" ht="28.5" customHeight="1" x14ac:dyDescent="0.35">
      <c r="A6" s="39"/>
      <c r="B6" s="40" t="s">
        <v>21</v>
      </c>
      <c r="C6" s="2"/>
      <c r="D6" s="3"/>
      <c r="E6" s="41" t="s">
        <v>22</v>
      </c>
      <c r="F6" s="42">
        <v>0.5</v>
      </c>
      <c r="G6" s="43">
        <f>H6-M6</f>
        <v>14</v>
      </c>
      <c r="H6" s="43">
        <f>I6-M6</f>
        <v>15</v>
      </c>
      <c r="I6" s="43">
        <f>J6-M6</f>
        <v>16</v>
      </c>
      <c r="J6" s="43">
        <v>17</v>
      </c>
      <c r="K6" s="43">
        <f>J6+M6</f>
        <v>18</v>
      </c>
      <c r="L6" s="43">
        <f t="shared" ref="L6:L16" si="0">K6+M6</f>
        <v>19</v>
      </c>
      <c r="M6" s="44">
        <v>1</v>
      </c>
      <c r="N6" s="45"/>
      <c r="O6" s="45"/>
      <c r="P6" s="10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5.5" customHeight="1" x14ac:dyDescent="0.35">
      <c r="A7" s="39"/>
      <c r="B7" s="40" t="s">
        <v>23</v>
      </c>
      <c r="C7" s="2"/>
      <c r="D7" s="3"/>
      <c r="E7" s="41" t="s">
        <v>24</v>
      </c>
      <c r="F7" s="46">
        <v>0.5</v>
      </c>
      <c r="G7" s="43">
        <f>H7-M7</f>
        <v>19.5</v>
      </c>
      <c r="H7" s="43">
        <f>I7-M7</f>
        <v>20.5</v>
      </c>
      <c r="I7" s="43">
        <f>J7-M7</f>
        <v>21.5</v>
      </c>
      <c r="J7" s="43">
        <v>22.5</v>
      </c>
      <c r="K7" s="43">
        <f>J7+M7</f>
        <v>23.5</v>
      </c>
      <c r="L7" s="43">
        <f t="shared" si="0"/>
        <v>24.5</v>
      </c>
      <c r="M7" s="44">
        <v>1</v>
      </c>
      <c r="N7" s="45"/>
      <c r="O7" s="45"/>
      <c r="P7" s="10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40.5" customHeight="1" x14ac:dyDescent="0.35">
      <c r="A8" s="39"/>
      <c r="B8" s="40" t="s">
        <v>25</v>
      </c>
      <c r="C8" s="2"/>
      <c r="D8" s="3"/>
      <c r="E8" s="41" t="s">
        <v>26</v>
      </c>
      <c r="F8" s="46">
        <v>0.5</v>
      </c>
      <c r="G8" s="43">
        <f>H8-M8</f>
        <v>21.015748031496063</v>
      </c>
      <c r="H8" s="43">
        <f>I8-M8</f>
        <v>22.015748031496063</v>
      </c>
      <c r="I8" s="43">
        <f>J8-M8</f>
        <v>23.015748031496063</v>
      </c>
      <c r="J8" s="43">
        <f>61/2.54</f>
        <v>24.015748031496063</v>
      </c>
      <c r="K8" s="43">
        <f>J8+M8</f>
        <v>25.015748031496063</v>
      </c>
      <c r="L8" s="43">
        <f t="shared" si="0"/>
        <v>26.015748031496063</v>
      </c>
      <c r="M8" s="44">
        <v>1</v>
      </c>
      <c r="N8" s="45"/>
      <c r="O8" s="45"/>
      <c r="P8" s="10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39" customHeight="1" x14ac:dyDescent="0.35">
      <c r="A9" s="39"/>
      <c r="B9" s="47" t="s">
        <v>27</v>
      </c>
      <c r="C9" s="2"/>
      <c r="D9" s="3"/>
      <c r="E9" s="41" t="s">
        <v>28</v>
      </c>
      <c r="F9" s="42">
        <v>0.375</v>
      </c>
      <c r="G9" s="48">
        <f>H9-M9</f>
        <v>12</v>
      </c>
      <c r="H9" s="48">
        <f>I9-M9</f>
        <v>12.5</v>
      </c>
      <c r="I9" s="48">
        <f>J9-M9</f>
        <v>13</v>
      </c>
      <c r="J9" s="48">
        <v>13.5</v>
      </c>
      <c r="K9" s="48">
        <f>J9+M9</f>
        <v>14</v>
      </c>
      <c r="L9" s="48">
        <f t="shared" si="0"/>
        <v>14.5</v>
      </c>
      <c r="M9" s="44">
        <v>0.5</v>
      </c>
      <c r="N9" s="49" t="s">
        <v>29</v>
      </c>
      <c r="O9" s="50" t="s">
        <v>30</v>
      </c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39" customHeight="1" x14ac:dyDescent="0.35">
      <c r="A10" s="39"/>
      <c r="B10" s="40" t="s">
        <v>31</v>
      </c>
      <c r="C10" s="2"/>
      <c r="D10" s="3"/>
      <c r="E10" s="41" t="s">
        <v>32</v>
      </c>
      <c r="F10" s="42">
        <v>0.375</v>
      </c>
      <c r="G10" s="51">
        <f>H10-M10</f>
        <v>14.75</v>
      </c>
      <c r="H10" s="51">
        <f>I10-M10</f>
        <v>15.25</v>
      </c>
      <c r="I10" s="51">
        <f>J10-M10</f>
        <v>15.75</v>
      </c>
      <c r="J10" s="51">
        <v>16.25</v>
      </c>
      <c r="K10" s="51">
        <f>J10+M10</f>
        <v>16.75</v>
      </c>
      <c r="L10" s="51">
        <f t="shared" si="0"/>
        <v>17.25</v>
      </c>
      <c r="M10" s="44">
        <v>0.5</v>
      </c>
      <c r="N10" s="49" t="s">
        <v>33</v>
      </c>
      <c r="O10" s="50" t="s">
        <v>30</v>
      </c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42" hidden="1" customHeight="1" x14ac:dyDescent="0.35">
      <c r="A11" s="39"/>
      <c r="B11" s="40"/>
      <c r="C11" s="2"/>
      <c r="D11" s="3"/>
      <c r="E11" s="52" t="s">
        <v>34</v>
      </c>
      <c r="F11" s="42">
        <v>0.375</v>
      </c>
      <c r="G11" s="53">
        <v>11.5</v>
      </c>
      <c r="H11" s="53">
        <f>I11-M11</f>
        <v>12</v>
      </c>
      <c r="I11" s="53">
        <v>12.5</v>
      </c>
      <c r="J11" s="53">
        <v>13</v>
      </c>
      <c r="K11" s="53">
        <v>13.5</v>
      </c>
      <c r="L11" s="53">
        <f t="shared" si="0"/>
        <v>14</v>
      </c>
      <c r="M11" s="53">
        <v>0.5</v>
      </c>
      <c r="N11" s="54" t="s">
        <v>35</v>
      </c>
      <c r="O11" s="55" t="s">
        <v>30</v>
      </c>
      <c r="P11" s="56"/>
      <c r="Q11" s="57"/>
      <c r="R11" s="58"/>
      <c r="S11" s="11"/>
      <c r="T11" s="11"/>
      <c r="U11" s="11"/>
      <c r="V11" s="11"/>
      <c r="W11" s="11"/>
      <c r="X11" s="11"/>
      <c r="Y11" s="11"/>
      <c r="Z11" s="11"/>
    </row>
    <row r="12" spans="1:26" ht="38.25" customHeight="1" x14ac:dyDescent="0.35">
      <c r="A12" s="39"/>
      <c r="B12" s="40" t="s">
        <v>36</v>
      </c>
      <c r="C12" s="2"/>
      <c r="D12" s="3"/>
      <c r="E12" s="41" t="s">
        <v>37</v>
      </c>
      <c r="F12" s="42">
        <v>0.375</v>
      </c>
      <c r="G12" s="59">
        <f>H12-M12</f>
        <v>9.875</v>
      </c>
      <c r="H12" s="60">
        <f>I12-M12</f>
        <v>10.25</v>
      </c>
      <c r="I12" s="59">
        <f>J12-M12</f>
        <v>10.625</v>
      </c>
      <c r="J12" s="43">
        <v>11</v>
      </c>
      <c r="K12" s="59">
        <f>J12+M12</f>
        <v>11.375</v>
      </c>
      <c r="L12" s="60">
        <f t="shared" si="0"/>
        <v>11.75</v>
      </c>
      <c r="M12" s="61">
        <v>0.375</v>
      </c>
      <c r="N12" s="50"/>
      <c r="O12" s="50" t="s">
        <v>38</v>
      </c>
      <c r="P12" s="10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31.5" customHeight="1" x14ac:dyDescent="0.35">
      <c r="A13" s="39"/>
      <c r="B13" s="40" t="s">
        <v>39</v>
      </c>
      <c r="C13" s="2"/>
      <c r="D13" s="3"/>
      <c r="E13" s="41" t="s">
        <v>40</v>
      </c>
      <c r="F13" s="46">
        <v>0.25</v>
      </c>
      <c r="G13" s="60">
        <f>H13-M13</f>
        <v>8.3051181102362204</v>
      </c>
      <c r="H13" s="62">
        <f>I13-M13</f>
        <v>8.5551181102362204</v>
      </c>
      <c r="I13" s="60">
        <f>J13-M13</f>
        <v>8.8051181102362204</v>
      </c>
      <c r="J13" s="43">
        <f>23/2.54</f>
        <v>9.0551181102362204</v>
      </c>
      <c r="K13" s="60">
        <f>J13+M13</f>
        <v>9.3051181102362204</v>
      </c>
      <c r="L13" s="62">
        <f t="shared" si="0"/>
        <v>9.5551181102362204</v>
      </c>
      <c r="M13" s="63">
        <v>0.25</v>
      </c>
      <c r="N13" s="50"/>
      <c r="O13" s="50"/>
      <c r="P13" s="10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27" customHeight="1" x14ac:dyDescent="0.35">
      <c r="A14" s="39"/>
      <c r="B14" s="40" t="s">
        <v>41</v>
      </c>
      <c r="C14" s="2"/>
      <c r="D14" s="3"/>
      <c r="E14" s="41" t="s">
        <v>42</v>
      </c>
      <c r="F14" s="46">
        <v>0.25</v>
      </c>
      <c r="G14" s="60">
        <f>H14-M14</f>
        <v>5.75</v>
      </c>
      <c r="H14" s="43">
        <f>I14-M14</f>
        <v>6</v>
      </c>
      <c r="I14" s="60">
        <f>J14-M14</f>
        <v>6.25</v>
      </c>
      <c r="J14" s="43">
        <v>6.5</v>
      </c>
      <c r="K14" s="60">
        <f>J14+M14</f>
        <v>6.75</v>
      </c>
      <c r="L14" s="43">
        <f t="shared" si="0"/>
        <v>7</v>
      </c>
      <c r="M14" s="63">
        <v>0.25</v>
      </c>
      <c r="N14" s="50"/>
      <c r="O14" s="50"/>
      <c r="P14" s="10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31.5" customHeight="1" x14ac:dyDescent="0.35">
      <c r="A15" s="39"/>
      <c r="B15" s="40" t="s">
        <v>43</v>
      </c>
      <c r="C15" s="2"/>
      <c r="D15" s="3"/>
      <c r="E15" s="41" t="s">
        <v>44</v>
      </c>
      <c r="F15" s="46">
        <v>0.25</v>
      </c>
      <c r="G15" s="64">
        <f>H15-M15</f>
        <v>1.1811023622047243</v>
      </c>
      <c r="H15" s="64">
        <f>I15-M15</f>
        <v>1.1811023622047243</v>
      </c>
      <c r="I15" s="64">
        <f t="shared" ref="I15:I16" si="1">J15</f>
        <v>1.1811023622047243</v>
      </c>
      <c r="J15" s="64">
        <f>3/2.54</f>
        <v>1.1811023622047243</v>
      </c>
      <c r="K15" s="64">
        <f>J15</f>
        <v>1.1811023622047243</v>
      </c>
      <c r="L15" s="64">
        <f t="shared" si="0"/>
        <v>1.1811023622047243</v>
      </c>
      <c r="M15" s="65">
        <v>0</v>
      </c>
      <c r="N15" s="66"/>
      <c r="O15" s="66"/>
      <c r="P15" s="10"/>
      <c r="Q15" s="67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25.5" customHeight="1" x14ac:dyDescent="0.35">
      <c r="A16" s="39"/>
      <c r="B16" s="40" t="s">
        <v>45</v>
      </c>
      <c r="C16" s="2"/>
      <c r="D16" s="3"/>
      <c r="E16" s="41" t="s">
        <v>46</v>
      </c>
      <c r="F16" s="42">
        <v>0.5</v>
      </c>
      <c r="G16" s="64">
        <f>H16-M16</f>
        <v>30.11811023622047</v>
      </c>
      <c r="H16" s="64">
        <f>I16-M16</f>
        <v>30.11811023622047</v>
      </c>
      <c r="I16" s="64">
        <f t="shared" si="1"/>
        <v>30.11811023622047</v>
      </c>
      <c r="J16" s="64">
        <f>76.5/2.54</f>
        <v>30.11811023622047</v>
      </c>
      <c r="K16" s="64">
        <f>J16</f>
        <v>30.11811023622047</v>
      </c>
      <c r="L16" s="64">
        <f t="shared" si="0"/>
        <v>30.11811023622047</v>
      </c>
      <c r="M16" s="65">
        <v>0</v>
      </c>
      <c r="N16" s="50"/>
      <c r="O16" s="50" t="s">
        <v>30</v>
      </c>
      <c r="P16" s="10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31.5" customHeight="1" x14ac:dyDescent="0.35">
      <c r="A17" s="39"/>
      <c r="B17" s="40" t="s">
        <v>47</v>
      </c>
      <c r="C17" s="2"/>
      <c r="D17" s="3"/>
      <c r="E17" s="41" t="s">
        <v>48</v>
      </c>
      <c r="F17" s="46">
        <v>0.125</v>
      </c>
      <c r="G17" s="43">
        <f>H17-M17</f>
        <v>1.9685039370078741</v>
      </c>
      <c r="H17" s="43">
        <f t="shared" ref="H17:I18" si="2">I17</f>
        <v>1.9685039370078741</v>
      </c>
      <c r="I17" s="43">
        <f t="shared" si="2"/>
        <v>1.9685039370078741</v>
      </c>
      <c r="J17" s="43">
        <f>5/2.54</f>
        <v>1.9685039370078741</v>
      </c>
      <c r="K17" s="43">
        <f>J17</f>
        <v>1.9685039370078741</v>
      </c>
      <c r="L17" s="43">
        <f t="shared" ref="L17:L19" si="3">K17</f>
        <v>1.9685039370078741</v>
      </c>
      <c r="M17" s="65">
        <v>0</v>
      </c>
      <c r="N17" s="68"/>
      <c r="O17" s="68"/>
      <c r="P17" s="10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25.5" customHeight="1" x14ac:dyDescent="0.35">
      <c r="A18" s="45"/>
      <c r="B18" s="40" t="s">
        <v>49</v>
      </c>
      <c r="C18" s="2"/>
      <c r="D18" s="3"/>
      <c r="E18" s="41" t="s">
        <v>50</v>
      </c>
      <c r="F18" s="46">
        <v>0.25</v>
      </c>
      <c r="G18" s="64">
        <f>H18-M18</f>
        <v>6.1023622047244093</v>
      </c>
      <c r="H18" s="64">
        <f t="shared" si="2"/>
        <v>6.1023622047244093</v>
      </c>
      <c r="I18" s="64">
        <f t="shared" si="2"/>
        <v>6.1023622047244093</v>
      </c>
      <c r="J18" s="64">
        <f>15.5/2.54</f>
        <v>6.1023622047244093</v>
      </c>
      <c r="K18" s="64">
        <f>J18</f>
        <v>6.1023622047244093</v>
      </c>
      <c r="L18" s="64">
        <f t="shared" si="3"/>
        <v>6.1023622047244093</v>
      </c>
      <c r="M18" s="65">
        <v>0</v>
      </c>
      <c r="N18" s="68"/>
      <c r="O18" s="68"/>
      <c r="P18" s="10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31.5" customHeight="1" x14ac:dyDescent="0.35">
      <c r="A19" s="45"/>
      <c r="B19" s="47" t="s">
        <v>51</v>
      </c>
      <c r="C19" s="2"/>
      <c r="D19" s="3"/>
      <c r="E19" s="41" t="s">
        <v>52</v>
      </c>
      <c r="F19" s="46">
        <v>0.25</v>
      </c>
      <c r="G19" s="69">
        <f t="shared" ref="G19:I19" si="4">H19</f>
        <v>5.3149606299212602</v>
      </c>
      <c r="H19" s="69">
        <f t="shared" si="4"/>
        <v>5.3149606299212602</v>
      </c>
      <c r="I19" s="69">
        <f t="shared" si="4"/>
        <v>5.3149606299212602</v>
      </c>
      <c r="J19" s="69">
        <f>13.5/2.54</f>
        <v>5.3149606299212602</v>
      </c>
      <c r="K19" s="69">
        <f>J19</f>
        <v>5.3149606299212602</v>
      </c>
      <c r="L19" s="69">
        <f t="shared" si="3"/>
        <v>5.3149606299212602</v>
      </c>
      <c r="M19" s="65">
        <v>0</v>
      </c>
      <c r="N19" s="70"/>
      <c r="O19" s="70"/>
      <c r="P19" s="10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41.25" hidden="1" customHeight="1" x14ac:dyDescent="0.35">
      <c r="A20" s="45"/>
      <c r="B20" s="47" t="s">
        <v>53</v>
      </c>
      <c r="C20" s="2"/>
      <c r="D20" s="3"/>
      <c r="E20" s="41" t="s">
        <v>54</v>
      </c>
      <c r="F20" s="46"/>
      <c r="G20" s="43">
        <f t="shared" ref="G20:I20" si="5">H20-5</f>
        <v>86</v>
      </c>
      <c r="H20" s="43">
        <f t="shared" si="5"/>
        <v>91</v>
      </c>
      <c r="I20" s="43">
        <f t="shared" si="5"/>
        <v>96</v>
      </c>
      <c r="J20" s="43">
        <v>101</v>
      </c>
      <c r="K20" s="43">
        <f>J20+5</f>
        <v>106</v>
      </c>
      <c r="L20" s="43">
        <f t="shared" ref="L20" si="6">K20+5</f>
        <v>111</v>
      </c>
      <c r="M20" s="65">
        <v>0</v>
      </c>
      <c r="N20" s="71"/>
      <c r="O20" s="71"/>
      <c r="P20" s="10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34.5" hidden="1" customHeight="1" x14ac:dyDescent="0.35">
      <c r="A21" s="45"/>
      <c r="B21" s="47" t="s">
        <v>55</v>
      </c>
      <c r="C21" s="2"/>
      <c r="D21" s="3"/>
      <c r="E21" s="41" t="s">
        <v>56</v>
      </c>
      <c r="F21" s="46"/>
      <c r="G21" s="43">
        <f>G14*4+17</f>
        <v>40</v>
      </c>
      <c r="H21" s="43">
        <f>H14*4+17</f>
        <v>41</v>
      </c>
      <c r="I21" s="43">
        <f>I14*4+17</f>
        <v>42</v>
      </c>
      <c r="J21" s="72">
        <v>67.8</v>
      </c>
      <c r="K21" s="43">
        <f>K14*4+17</f>
        <v>44</v>
      </c>
      <c r="L21" s="43">
        <f>L14*4+17</f>
        <v>45</v>
      </c>
      <c r="M21" s="65">
        <v>0</v>
      </c>
      <c r="N21" s="71"/>
      <c r="O21" s="71"/>
      <c r="P21" s="10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54" hidden="1" customHeight="1" x14ac:dyDescent="0.35">
      <c r="A22" s="45"/>
      <c r="B22" s="47" t="s">
        <v>57</v>
      </c>
      <c r="C22" s="2"/>
      <c r="D22" s="3"/>
      <c r="E22" s="41" t="s">
        <v>58</v>
      </c>
      <c r="F22" s="46"/>
      <c r="G22" s="43">
        <f t="shared" ref="G22:I22" si="7">H22-5</f>
        <v>119</v>
      </c>
      <c r="H22" s="43">
        <f t="shared" si="7"/>
        <v>124</v>
      </c>
      <c r="I22" s="43">
        <f t="shared" si="7"/>
        <v>129</v>
      </c>
      <c r="J22" s="43">
        <v>134</v>
      </c>
      <c r="K22" s="43">
        <f>J22+5</f>
        <v>139</v>
      </c>
      <c r="L22" s="43">
        <f t="shared" ref="L22" si="8">K22+5</f>
        <v>144</v>
      </c>
      <c r="M22" s="65">
        <v>0</v>
      </c>
      <c r="N22" s="71"/>
      <c r="O22" s="71"/>
      <c r="P22" s="10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21" hidden="1" customHeight="1" x14ac:dyDescent="0.35">
      <c r="A23" s="45"/>
      <c r="B23" s="73" t="s">
        <v>59</v>
      </c>
      <c r="C23" s="73"/>
      <c r="D23" s="73"/>
      <c r="E23" s="73"/>
      <c r="F23" s="74"/>
      <c r="G23" s="75"/>
      <c r="H23" s="75"/>
      <c r="I23" s="75"/>
      <c r="J23" s="75"/>
      <c r="K23" s="75"/>
      <c r="L23" s="75"/>
      <c r="M23" s="75"/>
      <c r="N23" s="45"/>
      <c r="O23" s="45"/>
      <c r="P23" s="10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63" ht="14.5" x14ac:dyDescent="0.35"/>
    <row r="64" ht="14.5" x14ac:dyDescent="0.35"/>
    <row r="65" ht="14.5" x14ac:dyDescent="0.35"/>
    <row r="104" spans="3:3" ht="15" customHeight="1" x14ac:dyDescent="0.35">
      <c r="C104" s="12" t="s">
        <v>60</v>
      </c>
    </row>
    <row r="108" spans="3:3" ht="15" customHeight="1" x14ac:dyDescent="0.35">
      <c r="C108" s="76" t="s">
        <v>61</v>
      </c>
    </row>
    <row r="109" spans="3:3" ht="15" customHeight="1" x14ac:dyDescent="0.35">
      <c r="C109" s="76" t="s">
        <v>62</v>
      </c>
    </row>
  </sheetData>
  <mergeCells count="30">
    <mergeCell ref="B19:D19"/>
    <mergeCell ref="B20:D20"/>
    <mergeCell ref="B21:D21"/>
    <mergeCell ref="B22:D22"/>
    <mergeCell ref="B13:D13"/>
    <mergeCell ref="B14:D14"/>
    <mergeCell ref="B15:D15"/>
    <mergeCell ref="B16:D16"/>
    <mergeCell ref="B17:D17"/>
    <mergeCell ref="B18:D18"/>
    <mergeCell ref="B7:D7"/>
    <mergeCell ref="B8:D8"/>
    <mergeCell ref="B9:D9"/>
    <mergeCell ref="B10:D10"/>
    <mergeCell ref="B11:D11"/>
    <mergeCell ref="B12:D12"/>
    <mergeCell ref="A3:C3"/>
    <mergeCell ref="D3:E3"/>
    <mergeCell ref="F3:G3"/>
    <mergeCell ref="H3:J3"/>
    <mergeCell ref="B5:D5"/>
    <mergeCell ref="B6:D6"/>
    <mergeCell ref="A1:C1"/>
    <mergeCell ref="D1:E1"/>
    <mergeCell ref="F1:G1"/>
    <mergeCell ref="H1:J1"/>
    <mergeCell ref="A2:C2"/>
    <mergeCell ref="D2:E2"/>
    <mergeCell ref="F2:G2"/>
    <mergeCell ref="H2:J2"/>
  </mergeCells>
  <pageMargins left="0" right="0" top="0.25" bottom="0.25" header="0" footer="0"/>
  <pageSetup scale="95" fitToHeight="0" orientation="landscape" r:id="rId1"/>
  <headerFooter>
    <oddHeader>&amp;RMEASUREMENT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BCA65B3-DBC9-4AF3-A52E-35D7C7A19AAD}"/>
</file>

<file path=customXml/itemProps2.xml><?xml version="1.0" encoding="utf-8"?>
<ds:datastoreItem xmlns:ds="http://schemas.openxmlformats.org/officeDocument/2006/customXml" ds:itemID="{FAD8E268-D71E-4460-9266-F2804BEB3F2D}"/>
</file>

<file path=customXml/itemProps3.xml><?xml version="1.0" encoding="utf-8"?>
<ds:datastoreItem xmlns:ds="http://schemas.openxmlformats.org/officeDocument/2006/customXml" ds:itemID="{8478017D-DC06-4522-BB95-937A609000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4. SPEC</vt:lpstr>
      <vt:lpstr>'4. SPEC'!Print_Area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Ngoc Tran Thi Nhu</dc:creator>
  <cp:lastModifiedBy>Ngoc Tran Thi Nhu</cp:lastModifiedBy>
  <dcterms:created xsi:type="dcterms:W3CDTF">2024-02-02T08:53:07Z</dcterms:created>
  <dcterms:modified xsi:type="dcterms:W3CDTF">2024-02-02T09:00:26Z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